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308"/>
  <workbookPr codeName="ThisWorkbook"/>
  <bookViews>
    <workbookView xWindow="0" yWindow="460" windowWidth="28800" windowHeight="12440" activeTab="0"/>
  </bookViews>
  <sheets>
    <sheet name="2019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Svetlana</author>
  </authors>
  <commentList>
    <comment ref="F1" authorId="0">
      <text>
        <r>
          <rPr>
            <b/>
            <sz val="8"/>
            <rFont val="Tahoma"/>
            <family val="2"/>
          </rPr>
          <t>Išsiskleidžia sąrašas</t>
        </r>
      </text>
    </comment>
  </commentList>
</comments>
</file>

<file path=xl/sharedStrings.xml><?xml version="1.0" encoding="utf-8"?>
<sst xmlns="http://schemas.openxmlformats.org/spreadsheetml/2006/main" count="15" uniqueCount="15">
  <si>
    <t>Pajamos €</t>
  </si>
  <si>
    <t>VSD sumokėtas avansas €</t>
  </si>
  <si>
    <t>PSD sumokėtas avansas €</t>
  </si>
  <si>
    <t>PSD 6,98%</t>
  </si>
  <si>
    <t>VSD mokėtina suma €</t>
  </si>
  <si>
    <t>PSD mokėtina suma €</t>
  </si>
  <si>
    <t>Viso sumokėta sodrai €</t>
  </si>
  <si>
    <t>Sumokėta mokesčių per metus €</t>
  </si>
  <si>
    <t>Grynasis pelnas €</t>
  </si>
  <si>
    <t>GPM</t>
  </si>
  <si>
    <t>VSD 15,52%</t>
  </si>
  <si>
    <t>Išlaidos €</t>
  </si>
  <si>
    <t xml:space="preserve"> - pildomi laukai</t>
  </si>
  <si>
    <t>Išlaidos 30%</t>
  </si>
  <si>
    <t>Išlaidos faktas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</si>
</sst>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2" fontId="5" fillId="2" borderId="1" xfId="0" applyNumberFormat="1" applyFont="1" applyFill="1" applyBorder="1" applyAlignment="1" applyProtection="1">
      <alignment horizontal="center" vertical="center"/>
      <protection hidden="1"/>
    </xf>
    <xf numFmtId="2" fontId="5" fillId="0" borderId="1" xfId="0" applyNumberFormat="1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 locked="0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4" fillId="4" borderId="1" xfId="0" applyFont="1" applyFill="1" applyBorder="1" applyAlignment="1" applyProtection="1">
      <alignment horizontal="center" vertical="center"/>
      <protection hidden="1" locked="0"/>
    </xf>
    <xf numFmtId="1" fontId="4" fillId="4" borderId="1" xfId="0" applyNumberFormat="1" applyFont="1" applyFill="1" applyBorder="1" applyAlignment="1" applyProtection="1">
      <alignment horizontal="center" vertical="center"/>
      <protection hidden="1" locked="0"/>
    </xf>
    <xf numFmtId="0" fontId="0" fillId="4" borderId="0" xfId="0" applyFill="1" applyProtection="1">
      <protection hidden="1"/>
    </xf>
    <xf numFmtId="0" fontId="2" fillId="0" borderId="0" xfId="0" applyFont="1" applyProtection="1">
      <protection hidden="1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9" fontId="2" fillId="5" borderId="2" xfId="0" applyNumberFormat="1" applyFont="1" applyFill="1" applyBorder="1" applyAlignment="1" applyProtection="1">
      <alignment horizontal="center" wrapText="1"/>
      <protection hidden="1" locked="0"/>
    </xf>
    <xf numFmtId="0" fontId="7" fillId="4" borderId="1" xfId="0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"/>
  <sheetViews>
    <sheetView showGridLines="0" tabSelected="1" workbookViewId="0" topLeftCell="A1">
      <selection activeCell="C4" sqref="C4"/>
    </sheetView>
  </sheetViews>
  <sheetFormatPr defaultColWidth="9.140625" defaultRowHeight="15"/>
  <cols>
    <col min="1" max="1" width="12.421875" style="11" customWidth="1"/>
    <col min="2" max="2" width="17.140625" style="11" customWidth="1"/>
    <col min="3" max="4" width="13.421875" style="11" customWidth="1"/>
    <col min="5" max="9" width="9.140625" style="11" customWidth="1"/>
    <col min="10" max="10" width="16.28125" style="11" customWidth="1"/>
    <col min="11" max="11" width="18.7109375" style="11" customWidth="1"/>
    <col min="12" max="12" width="14.421875" style="11" customWidth="1"/>
    <col min="13" max="16384" width="9.140625" style="11" customWidth="1"/>
  </cols>
  <sheetData>
    <row r="1" spans="1:12" ht="49" thickBot="1">
      <c r="A1" s="9" t="s">
        <v>0</v>
      </c>
      <c r="B1" s="9" t="s">
        <v>11</v>
      </c>
      <c r="C1" s="9" t="s">
        <v>1</v>
      </c>
      <c r="D1" s="9" t="s">
        <v>2</v>
      </c>
      <c r="E1" s="9" t="s">
        <v>9</v>
      </c>
      <c r="F1" s="18" t="s">
        <v>10</v>
      </c>
      <c r="G1" s="9" t="s">
        <v>3</v>
      </c>
      <c r="H1" s="9" t="s">
        <v>4</v>
      </c>
      <c r="I1" s="9" t="s">
        <v>5</v>
      </c>
      <c r="J1" s="9" t="s">
        <v>6</v>
      </c>
      <c r="K1" s="10" t="s">
        <v>7</v>
      </c>
      <c r="L1" s="9" t="s">
        <v>8</v>
      </c>
    </row>
    <row r="2" spans="1:13" ht="16">
      <c r="A2" s="19">
        <v>100</v>
      </c>
      <c r="B2" s="17">
        <f>ROUND(A2*30%,2)</f>
        <v>30</v>
      </c>
      <c r="C2" s="13">
        <v>0</v>
      </c>
      <c r="D2" s="13">
        <v>0</v>
      </c>
      <c r="E2" s="1">
        <f>ROUND(IF(A2-B2&lt;=20000,(A2-B2)*0.15-(A2-B2)*0.1,IF(A2-B2&lt;35000,(A2-B2)*0.15-(A2-B2)*(0.1-(2/300000)*((A2-B2)-20000)),(A2-B2)*0.15)),2)</f>
        <v>3.5</v>
      </c>
      <c r="F2" s="8">
        <f>ROUND(IF($F$1="VSD 12,52%",((A2-B2)*0.9)*12.52%,IF($F$1="VSD 14,32%",((A2-B2)*0.9)*14.32%,IF($F$1="VSD 15,52%",((A2-B2)*0.9)*15.52%))),2)</f>
        <v>9.78</v>
      </c>
      <c r="G2" s="2">
        <f>ROUND(((A2-B2)*0.9)*6.98%,2)</f>
        <v>4.4</v>
      </c>
      <c r="H2" s="3">
        <f>F2-C2</f>
        <v>9.78</v>
      </c>
      <c r="I2" s="4">
        <f>IF(G2&gt;D2,G2-D2,0)</f>
        <v>4.4</v>
      </c>
      <c r="J2" s="5">
        <f aca="true" t="shared" si="0" ref="J2">I2+H2+D2+C2</f>
        <v>14.18</v>
      </c>
      <c r="K2" s="6">
        <f aca="true" t="shared" si="1" ref="K2">J2+E2</f>
        <v>17.68</v>
      </c>
      <c r="L2" s="7">
        <f>ROUND(A2-B2-K2,2)</f>
        <v>52.32</v>
      </c>
      <c r="M2" s="16" t="s">
        <v>13</v>
      </c>
    </row>
    <row r="3" spans="1:13" ht="16">
      <c r="A3" s="19">
        <v>100</v>
      </c>
      <c r="B3" s="14">
        <v>0</v>
      </c>
      <c r="C3" s="13">
        <v>0</v>
      </c>
      <c r="D3" s="13">
        <v>0</v>
      </c>
      <c r="E3" s="1">
        <f>ROUND(IF(A3-B3&lt;=20000,(A3-B3)*0.15-(A3-B3)*0.1,IF(A3-B3&lt;35000,(A3-B3)*0.15-(A3-B3)*(0.1-(2/300000)*((A3-B3)-20000)),(A3-B3)*0.15)),2)</f>
        <v>5</v>
      </c>
      <c r="F3" s="8">
        <f>ROUND(IF($F$1="VSD 12,52%",((A3-B3)*0.9)*12.52%,IF($F$1="VSD 14,32%",((A3-B3)*0.9)*14.32%,IF($F$1="VSD 15,52%",((A3-B3)*0.9)*15.52%))),2)</f>
        <v>13.97</v>
      </c>
      <c r="G3" s="2">
        <f>ROUND(((A3-B3)*0.9)*6.98%,2)</f>
        <v>6.28</v>
      </c>
      <c r="H3" s="3">
        <f>F3-C3</f>
        <v>13.97</v>
      </c>
      <c r="I3" s="4">
        <f>IF(G3&gt;D3,G3-D3,0)</f>
        <v>6.28</v>
      </c>
      <c r="J3" s="5">
        <f aca="true" t="shared" si="2" ref="J3">I3+H3+D3+C3</f>
        <v>20.25</v>
      </c>
      <c r="K3" s="6">
        <f aca="true" t="shared" si="3" ref="K3">J3+E3</f>
        <v>25.25</v>
      </c>
      <c r="L3" s="7">
        <f>ROUND(A3-B3-K3,2)</f>
        <v>74.75</v>
      </c>
      <c r="M3" s="16" t="s">
        <v>14</v>
      </c>
    </row>
    <row r="4" s="12" customFormat="1" ht="15"/>
    <row r="5" spans="1:2" ht="15">
      <c r="A5" s="15"/>
      <c r="B5" s="11" t="s">
        <v>12</v>
      </c>
    </row>
  </sheetData>
  <sheetProtection algorithmName="SHA-512" hashValue="USvUQ4ZLJjqYqRnoBrNyvTrCyHFx0a/tGQuFIlTjkTbaJAzlHujZBDpvsA+TE//zc3t+BUYZQmw/OOB3oGYgZA==" saltValue="w0wguToTVsGbzAboJurFIw==" spinCount="100000" sheet="1" objects="1" scenarios="1"/>
  <dataValidations count="1">
    <dataValidation type="list" allowBlank="1" showInputMessage="1" showErrorMessage="1" sqref="F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Microsoft Office User</cp:lastModifiedBy>
  <dcterms:created xsi:type="dcterms:W3CDTF">2019-01-09T22:35:32Z</dcterms:created>
  <dcterms:modified xsi:type="dcterms:W3CDTF">2020-04-10T01:51:49Z</dcterms:modified>
  <cp:category/>
  <cp:version/>
  <cp:contentType/>
  <cp:contentStatus/>
</cp:coreProperties>
</file>